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la\Desktop\"/>
    </mc:Choice>
  </mc:AlternateContent>
  <xr:revisionPtr revIDLastSave="0" documentId="13_ncr:1_{2253FEAC-F3E0-424D-B373-38E5364D9B28}" xr6:coauthVersionLast="36" xr6:coauthVersionMax="36" xr10:uidLastSave="{00000000-0000-0000-0000-000000000000}"/>
  <bookViews>
    <workbookView xWindow="360" yWindow="270" windowWidth="14940" windowHeight="9150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B35" i="2" l="1"/>
  <c r="C35" i="2"/>
  <c r="C21" i="2"/>
  <c r="B21" i="2"/>
  <c r="B20" i="2"/>
  <c r="C20" i="2"/>
  <c r="B19" i="2"/>
  <c r="C19" i="2"/>
  <c r="C17" i="2"/>
  <c r="B17" i="2"/>
  <c r="B18" i="2"/>
  <c r="C27" i="2" l="1"/>
  <c r="B27" i="2"/>
  <c r="C18" i="2"/>
  <c r="C38" i="2" l="1"/>
  <c r="B38" i="2"/>
  <c r="C37" i="2"/>
  <c r="B37" i="2"/>
  <c r="C34" i="2"/>
  <c r="B34" i="2"/>
  <c r="C33" i="2"/>
  <c r="B33" i="2"/>
  <c r="C31" i="2"/>
  <c r="B31" i="2"/>
  <c r="C30" i="2"/>
  <c r="B30" i="2"/>
  <c r="C29" i="2"/>
  <c r="B29" i="2"/>
  <c r="C26" i="2"/>
  <c r="B26" i="2"/>
  <c r="C25" i="2"/>
  <c r="B25" i="2"/>
  <c r="C24" i="2"/>
  <c r="B24" i="2"/>
  <c r="C23" i="2"/>
  <c r="B23" i="2"/>
</calcChain>
</file>

<file path=xl/sharedStrings.xml><?xml version="1.0" encoding="utf-8"?>
<sst xmlns="http://schemas.openxmlformats.org/spreadsheetml/2006/main" count="194" uniqueCount="190">
  <si>
    <t>IBN ALHAYTHAM HOSPITAL COMPANY</t>
  </si>
  <si>
    <t>THE CONSULTANT &amp; INVESTMENT GROUP</t>
  </si>
  <si>
    <t>مستشفى ابن الهيثم</t>
  </si>
  <si>
    <t>المجموعة الاستشارية الاستثمارية</t>
  </si>
  <si>
    <t xml:space="preserve"> Property, plant and equipment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</si>
  <si>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</si>
  <si>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</si>
  <si>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</si>
  <si>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Deferred tax assets</t>
  </si>
  <si>
    <t xml:space="preserve"> Trade and other non-current receivables</t>
  </si>
  <si>
    <t xml:space="preserve"> Projects under implementation</t>
  </si>
  <si>
    <t xml:space="preserve"> Total non-current assets</t>
  </si>
  <si>
    <t xml:space="preserve"> Current inventories</t>
  </si>
  <si>
    <t xml:space="preserve"> Trade and other current receivables</t>
  </si>
  <si>
    <t xml:space="preserve"> Current receivables due from related parties</t>
  </si>
  <si>
    <t xml:space="preserve"> Cash on hand and at banks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</si>
  <si>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</si>
  <si>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</si>
  <si>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</si>
  <si>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</si>
  <si>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</si>
  <si>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</si>
  <si>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Statutory reserve</t>
  </si>
  <si>
    <t xml:space="preserve"> Voluntary reserve</t>
  </si>
  <si>
    <t xml:space="preserve"> Fair value reserve</t>
  </si>
  <si>
    <t xml:space="preserve"> Total equity attributable to owners of parent</t>
  </si>
  <si>
    <t xml:space="preserve"> Total equity</t>
  </si>
  <si>
    <t xml:space="preserve"> Non current borrowings</t>
  </si>
  <si>
    <t xml:space="preserve"> Trade and other non-current payables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</si>
  <si>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</si>
  <si>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</si>
  <si>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</si>
  <si>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</si>
  <si>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Other current financial liabilities</t>
  </si>
  <si>
    <t xml:space="preserve"> Income tax provision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</si>
  <si>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</si>
  <si>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</si>
  <si>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</si>
  <si>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</si>
  <si>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</si>
  <si>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</si>
  <si>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</si>
  <si>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</si>
  <si>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</si>
  <si>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</si>
  <si>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</si>
  <si>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</si>
  <si>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</si>
  <si>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Gains (losses) on financial assets at fair value through income statement</t>
  </si>
  <si>
    <t xml:space="preserve"> Finance costs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</si>
  <si>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</si>
  <si>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</si>
  <si>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</si>
  <si>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</si>
  <si>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</si>
  <si>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</si>
  <si>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</si>
  <si>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</si>
  <si>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</si>
  <si>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</si>
  <si>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</si>
  <si>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</si>
  <si>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</si>
  <si>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</si>
  <si>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</si>
  <si>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مشاريع تحت التنفيذ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</si>
  <si>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</si>
  <si>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</si>
  <si>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</si>
  <si>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الذمم المدينة المتداولة المستحقة من أطراف ذات علاقة</t>
  </si>
  <si>
    <t xml:space="preserve"> النقد في الصندوق ولدى البنوك</t>
  </si>
  <si>
    <t xml:space="preserve"> موجودات متداولة أخرى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</si>
  <si>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</si>
  <si>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</si>
  <si>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</si>
  <si>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</si>
  <si>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</si>
  <si>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</si>
  <si>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</si>
  <si>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القيمة العادلة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</si>
  <si>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</si>
  <si>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</si>
  <si>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</si>
  <si>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</si>
  <si>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</si>
  <si>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</si>
  <si>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</si>
  <si>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</si>
  <si>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مطلوبات مالية متداولة أخرى</t>
  </si>
  <si>
    <t xml:space="preserve"> مخصص ضريبة دخل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</si>
  <si>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</si>
  <si>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</si>
  <si>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</si>
  <si>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</si>
  <si>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</si>
  <si>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</si>
  <si>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</si>
  <si>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</si>
  <si>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</si>
  <si>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</si>
  <si>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</si>
  <si>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</si>
  <si>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</si>
  <si>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ارباح (خسائر) موجودات مالية بالقيمة العادلة من خلال قائمة الدخل</t>
  </si>
  <si>
    <t xml:space="preserve"> تكاليف التمويل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</si>
  <si>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</si>
  <si>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</si>
  <si>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</si>
  <si>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</si>
  <si>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</si>
  <si>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</si>
  <si>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</si>
  <si>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</si>
  <si>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</si>
  <si>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</si>
  <si>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</si>
  <si>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قائمة الدخل</t>
  </si>
  <si>
    <t>Income statement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</si>
  <si>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</si>
  <si>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</si>
  <si>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</si>
  <si>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</si>
  <si>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</si>
  <si>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</si>
  <si>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</si>
  <si>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</si>
  <si>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</si>
  <si>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</si>
  <si>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</si>
  <si>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</si>
  <si>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</si>
  <si>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</si>
  <si>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</si>
  <si>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</si>
  <si>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</si>
  <si>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</si>
  <si>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</si>
  <si>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</si>
  <si>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</si>
  <si>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</si>
  <si>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</si>
  <si>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</si>
  <si>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</si>
  <si>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</si>
  <si>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</si>
  <si>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</si>
  <si>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</si>
  <si>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</si>
  <si>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</si>
  <si>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</si>
  <si>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</si>
  <si>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</si>
  <si>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</si>
  <si>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</si>
  <si>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</si>
  <si>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</si>
  <si>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</si>
  <si>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</si>
  <si>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</si>
  <si>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</si>
  <si>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</si>
  <si>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</si>
  <si>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</si>
  <si>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</si>
  <si>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</si>
  <si>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</si>
  <si>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</si>
  <si>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</si>
  <si>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</si>
  <si>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</si>
  <si>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</si>
  <si>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</si>
  <si>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</si>
  <si>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</si>
  <si>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</si>
  <si>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</si>
  <si>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 xml:space="preserve"> Profit (loss), attributable to owners of parent</t>
  </si>
  <si>
    <t xml:space="preserve"> Profit (loss), attributable to non-controlling interests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</si>
  <si>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</si>
  <si>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</si>
  <si>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>البيانات المالية السنوية لعام 2023</t>
  </si>
  <si>
    <t>Annual Financial Data for the Year 2023</t>
  </si>
  <si>
    <t>الاستثمارات العقارية</t>
  </si>
  <si>
    <t>Investment property</t>
  </si>
  <si>
    <t>مطلوبات مالية غير متداولة أخرى</t>
  </si>
  <si>
    <t>مطلوبات غير متداولة أخرى</t>
  </si>
  <si>
    <t>Other non-current financial liabilities</t>
  </si>
  <si>
    <t>Other non-current liabilities</t>
  </si>
  <si>
    <t>أرباح استثمارات في الشركات التابعة والحليفة والمشاريع المشتركة</t>
  </si>
  <si>
    <t>Gains on investments in subsidiaries, joint ventures and associates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</si>
</sst>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3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447675</xdr:colOff>
      <xdr:row>3</xdr:row>
      <xdr:rowOff>9525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id="{C2293230-6662-4643-87C1-81237EBBC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8116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78"/>
  <sheetViews>
    <sheetView topLeftCell="A10" workbookViewId="0">
      <selection activeCell="A21" sqref="A21:XFD21"/>
    </sheetView>
  </sheetViews>
  <sheetFormatPr defaultRowHeight="12.75" x14ac:dyDescent="0.2"/>
  <cols>
    <col min="1" max="1" width="61.85546875" customWidth="1"/>
    <col min="2" max="3" width="20.7109375" customWidth="1"/>
    <col min="4" max="4" width="50.7109375" customWidth="1"/>
  </cols>
  <sheetData>
    <row r="7" spans="1:4" ht="15" x14ac:dyDescent="0.25">
      <c r="A7" s="28" t="s">
        <v>181</v>
      </c>
      <c r="D7" s="28" t="s">
        <v>180</v>
      </c>
    </row>
    <row r="9" spans="1:4" ht="25.5" x14ac:dyDescent="0.2">
      <c r="A9" s="5"/>
      <c r="B9" s="29" t="s">
        <v>0</v>
      </c>
      <c r="C9" s="30" t="s">
        <v>1</v>
      </c>
      <c r="D9" s="5"/>
    </row>
    <row r="10" spans="1:4" ht="12.75" customHeight="1" x14ac:dyDescent="0.2">
      <c r="A10" s="6"/>
      <c r="B10" s="29" t="s">
        <v>2</v>
      </c>
      <c r="C10" s="30" t="s">
        <v>3</v>
      </c>
      <c r="D10" s="6"/>
    </row>
    <row r="11" spans="1:4" x14ac:dyDescent="0.2">
      <c r="A11" s="7"/>
      <c r="B11" s="4">
        <v>131279</v>
      </c>
      <c r="C11" s="3">
        <v>131207</v>
      </c>
      <c r="D11" s="7"/>
    </row>
    <row r="13" spans="1:4" x14ac:dyDescent="0.2">
      <c r="A13" s="8" t="s">
        <v>114</v>
      </c>
      <c r="D13" s="8" t="s">
        <v>115</v>
      </c>
    </row>
    <row r="14" spans="1:4" x14ac:dyDescent="0.2">
      <c r="A14" s="1" t="s">
        <v>4</v>
      </c>
      <c r="B14" s="11">
        <v>10660585</v>
      </c>
      <c r="C14" s="11">
        <v>17722841</v>
      </c>
      <c r="D14" s="1" t="s">
        <v>59</v>
      </c>
    </row>
    <row r="15" spans="1:4" x14ac:dyDescent="0.2">
      <c r="A15" s="1" t="s">
        <v>183</v>
      </c>
      <c r="B15" s="11">
        <v>0</v>
      </c>
      <c r="C15" s="11">
        <v>2735044</v>
      </c>
      <c r="D15" s="1" t="s">
        <v>182</v>
      </c>
    </row>
    <row r="16" spans="1:4" x14ac:dyDescent="0.2">
      <c r="A16" s="1" t="s">
        <v>5</v>
      </c>
      <c r="B16" s="11">
        <v>763153</v>
      </c>
      <c r="C16" s="2">
        <v>0</v>
      </c>
      <c r="D16" s="1" t="s">
        <v>60</v>
      </c>
    </row>
    <row r="17" spans="1:4" x14ac:dyDescent="0.2">
      <c r="A17" s="1" t="s">
        <v>6</v>
      </c>
      <c r="B17" s="11">
        <v>3465295</v>
      </c>
      <c r="C17" s="2">
        <v>0</v>
      </c>
      <c r="D17" s="1" t="s">
        <v>61</v>
      </c>
    </row>
    <row r="18" spans="1:4" x14ac:dyDescent="0.2">
      <c r="A18" s="1" t="s">
        <v>7</v>
      </c>
      <c r="B18" s="11">
        <v>0</v>
      </c>
      <c r="C18" s="2">
        <v>0</v>
      </c>
      <c r="D18" s="1" t="s">
        <v>62</v>
      </c>
    </row>
    <row r="19" spans="1:4" x14ac:dyDescent="0.2">
      <c r="A19" s="1" t="s">
        <v>8</v>
      </c>
      <c r="B19" s="2">
        <v>0</v>
      </c>
      <c r="C19" s="11">
        <v>548725</v>
      </c>
      <c r="D19" s="1" t="s">
        <v>63</v>
      </c>
    </row>
    <row r="20" spans="1:4" x14ac:dyDescent="0.2">
      <c r="A20" s="1" t="s">
        <v>9</v>
      </c>
      <c r="B20" s="2">
        <v>0</v>
      </c>
      <c r="C20" s="11">
        <v>838537</v>
      </c>
      <c r="D20" s="1" t="s">
        <v>64</v>
      </c>
    </row>
    <row r="21" spans="1:4" x14ac:dyDescent="0.2">
      <c r="A21" s="1" t="s">
        <v>10</v>
      </c>
      <c r="B21" s="11">
        <v>3291849</v>
      </c>
      <c r="C21" s="11">
        <v>11026329</v>
      </c>
      <c r="D21" s="1" t="s">
        <v>65</v>
      </c>
    </row>
    <row r="22" spans="1:4" x14ac:dyDescent="0.2">
      <c r="A22" s="1" t="s">
        <v>11</v>
      </c>
      <c r="B22" s="11">
        <v>18180882</v>
      </c>
      <c r="C22" s="11">
        <v>32871476</v>
      </c>
      <c r="D22" s="1" t="s">
        <v>66</v>
      </c>
    </row>
    <row r="23" spans="1:4" x14ac:dyDescent="0.2">
      <c r="A23" s="1" t="s">
        <v>12</v>
      </c>
      <c r="B23" s="11">
        <v>1742356</v>
      </c>
      <c r="C23" s="11">
        <v>1455679</v>
      </c>
      <c r="D23" s="1" t="s">
        <v>67</v>
      </c>
    </row>
    <row r="24" spans="1:4" x14ac:dyDescent="0.2">
      <c r="A24" s="1" t="s">
        <v>13</v>
      </c>
      <c r="B24" s="11">
        <v>8822708</v>
      </c>
      <c r="C24" s="11">
        <v>5931941</v>
      </c>
      <c r="D24" s="1" t="s">
        <v>68</v>
      </c>
    </row>
    <row r="25" spans="1:4" x14ac:dyDescent="0.2">
      <c r="A25" s="1" t="s">
        <v>14</v>
      </c>
      <c r="B25" s="11">
        <v>0</v>
      </c>
      <c r="C25" s="2">
        <v>0</v>
      </c>
      <c r="D25" s="1" t="s">
        <v>69</v>
      </c>
    </row>
    <row r="26" spans="1:4" x14ac:dyDescent="0.2">
      <c r="A26" s="1" t="s">
        <v>15</v>
      </c>
      <c r="B26" s="11">
        <v>297392</v>
      </c>
      <c r="C26" s="11">
        <v>287314</v>
      </c>
      <c r="D26" s="1" t="s">
        <v>70</v>
      </c>
    </row>
    <row r="27" spans="1:4" x14ac:dyDescent="0.2">
      <c r="A27" s="1" t="s">
        <v>16</v>
      </c>
      <c r="B27" s="11">
        <v>501732</v>
      </c>
      <c r="C27" s="2">
        <v>0</v>
      </c>
      <c r="D27" s="1" t="s">
        <v>71</v>
      </c>
    </row>
    <row r="28" spans="1:4" x14ac:dyDescent="0.2">
      <c r="A28" s="1" t="s">
        <v>17</v>
      </c>
      <c r="B28" s="11">
        <v>11364188</v>
      </c>
      <c r="C28" s="11">
        <v>7674934</v>
      </c>
      <c r="D28" s="1" t="s">
        <v>72</v>
      </c>
    </row>
    <row r="29" spans="1:4" x14ac:dyDescent="0.2">
      <c r="A29" s="1" t="s">
        <v>18</v>
      </c>
      <c r="B29" s="11">
        <v>29545070</v>
      </c>
      <c r="C29" s="11">
        <v>40546410</v>
      </c>
      <c r="D29" s="1" t="s">
        <v>73</v>
      </c>
    </row>
    <row r="30" spans="1:4" x14ac:dyDescent="0.2">
      <c r="A30" s="1" t="s">
        <v>19</v>
      </c>
      <c r="B30" s="11">
        <v>20000000</v>
      </c>
      <c r="C30" s="11">
        <v>20000000</v>
      </c>
      <c r="D30" s="1" t="s">
        <v>74</v>
      </c>
    </row>
    <row r="31" spans="1:4" x14ac:dyDescent="0.2">
      <c r="A31" s="1" t="s">
        <v>20</v>
      </c>
      <c r="B31" s="11">
        <v>-7354706</v>
      </c>
      <c r="C31" s="11">
        <v>1150618</v>
      </c>
      <c r="D31" s="1" t="s">
        <v>75</v>
      </c>
    </row>
    <row r="32" spans="1:4" x14ac:dyDescent="0.2">
      <c r="A32" s="1" t="s">
        <v>21</v>
      </c>
      <c r="B32" s="11">
        <v>1911328</v>
      </c>
      <c r="C32" s="2">
        <v>0</v>
      </c>
      <c r="D32" s="1" t="s">
        <v>76</v>
      </c>
    </row>
    <row r="33" spans="1:4" x14ac:dyDescent="0.2">
      <c r="A33" s="1" t="s">
        <v>22</v>
      </c>
      <c r="B33" s="11">
        <v>1445544</v>
      </c>
      <c r="C33" s="11">
        <v>911074</v>
      </c>
      <c r="D33" s="1" t="s">
        <v>77</v>
      </c>
    </row>
    <row r="34" spans="1:4" x14ac:dyDescent="0.2">
      <c r="A34" s="1" t="s">
        <v>23</v>
      </c>
      <c r="B34" s="11">
        <v>78853</v>
      </c>
      <c r="C34" s="2">
        <v>0</v>
      </c>
      <c r="D34" s="1" t="s">
        <v>78</v>
      </c>
    </row>
    <row r="35" spans="1:4" x14ac:dyDescent="0.2">
      <c r="A35" s="1" t="s">
        <v>24</v>
      </c>
      <c r="B35" s="11">
        <v>-1677501</v>
      </c>
      <c r="C35" s="2">
        <v>0</v>
      </c>
      <c r="D35" s="1" t="s">
        <v>79</v>
      </c>
    </row>
    <row r="36" spans="1:4" x14ac:dyDescent="0.2">
      <c r="A36" s="1" t="s">
        <v>25</v>
      </c>
      <c r="B36" s="11">
        <v>14403518</v>
      </c>
      <c r="C36" s="11">
        <v>22061692</v>
      </c>
      <c r="D36" s="1" t="s">
        <v>80</v>
      </c>
    </row>
    <row r="37" spans="1:4" x14ac:dyDescent="0.2">
      <c r="A37" s="1" t="s">
        <v>26</v>
      </c>
      <c r="B37" s="11">
        <v>14403518</v>
      </c>
      <c r="C37" s="11">
        <v>22061692</v>
      </c>
      <c r="D37" s="1" t="s">
        <v>81</v>
      </c>
    </row>
    <row r="38" spans="1:4" x14ac:dyDescent="0.2">
      <c r="A38" s="1" t="s">
        <v>27</v>
      </c>
      <c r="B38" s="11">
        <v>64050</v>
      </c>
      <c r="C38" s="11">
        <v>9152632</v>
      </c>
      <c r="D38" s="1" t="s">
        <v>82</v>
      </c>
    </row>
    <row r="39" spans="1:4" x14ac:dyDescent="0.2">
      <c r="A39" s="1" t="s">
        <v>28</v>
      </c>
      <c r="B39" s="11">
        <v>95974</v>
      </c>
      <c r="C39" s="2">
        <v>0</v>
      </c>
      <c r="D39" s="1" t="s">
        <v>83</v>
      </c>
    </row>
    <row r="40" spans="1:4" x14ac:dyDescent="0.2">
      <c r="A40" s="1" t="s">
        <v>186</v>
      </c>
      <c r="B40" s="11">
        <v>0</v>
      </c>
      <c r="C40" s="11">
        <v>96749</v>
      </c>
      <c r="D40" s="1" t="s">
        <v>184</v>
      </c>
    </row>
    <row r="41" spans="1:4" x14ac:dyDescent="0.2">
      <c r="A41" s="1" t="s">
        <v>187</v>
      </c>
      <c r="B41" s="11">
        <v>0</v>
      </c>
      <c r="C41" s="11">
        <v>550523</v>
      </c>
      <c r="D41" s="1" t="s">
        <v>185</v>
      </c>
    </row>
    <row r="42" spans="1:4" x14ac:dyDescent="0.2">
      <c r="A42" s="1" t="s">
        <v>29</v>
      </c>
      <c r="B42" s="11">
        <v>160024</v>
      </c>
      <c r="C42" s="11">
        <v>9799904</v>
      </c>
      <c r="D42" s="1" t="s">
        <v>84</v>
      </c>
    </row>
    <row r="43" spans="1:4" x14ac:dyDescent="0.2">
      <c r="A43" s="1" t="s">
        <v>30</v>
      </c>
      <c r="B43" s="11">
        <v>1334579</v>
      </c>
      <c r="C43" s="11">
        <v>1051790</v>
      </c>
      <c r="D43" s="1" t="s">
        <v>85</v>
      </c>
    </row>
    <row r="44" spans="1:4" x14ac:dyDescent="0.2">
      <c r="A44" s="1" t="s">
        <v>31</v>
      </c>
      <c r="B44" s="11">
        <v>8755429</v>
      </c>
      <c r="C44" s="11">
        <v>2274198</v>
      </c>
      <c r="D44" s="1" t="s">
        <v>86</v>
      </c>
    </row>
    <row r="45" spans="1:4" x14ac:dyDescent="0.2">
      <c r="A45" s="1" t="s">
        <v>32</v>
      </c>
      <c r="B45" s="11">
        <v>4351995</v>
      </c>
      <c r="C45" s="11">
        <v>5134391</v>
      </c>
      <c r="D45" s="1" t="s">
        <v>87</v>
      </c>
    </row>
    <row r="46" spans="1:4" x14ac:dyDescent="0.2">
      <c r="A46" s="9" t="s">
        <v>33</v>
      </c>
      <c r="B46" s="10">
        <v>0</v>
      </c>
      <c r="C46" s="10">
        <v>0</v>
      </c>
      <c r="D46" s="9" t="s">
        <v>88</v>
      </c>
    </row>
    <row r="47" spans="1:4" x14ac:dyDescent="0.2">
      <c r="A47" s="1" t="s">
        <v>34</v>
      </c>
      <c r="B47" s="2">
        <v>0</v>
      </c>
      <c r="C47" s="11">
        <v>224435</v>
      </c>
      <c r="D47" s="1" t="s">
        <v>89</v>
      </c>
    </row>
    <row r="48" spans="1:4" x14ac:dyDescent="0.2">
      <c r="A48" s="1" t="s">
        <v>35</v>
      </c>
      <c r="B48" s="11">
        <v>539525</v>
      </c>
      <c r="C48" s="11">
        <v>0</v>
      </c>
      <c r="D48" s="1" t="s">
        <v>90</v>
      </c>
    </row>
    <row r="49" spans="1:4" x14ac:dyDescent="0.2">
      <c r="A49" s="1" t="s">
        <v>36</v>
      </c>
      <c r="B49" s="11">
        <v>14981528</v>
      </c>
      <c r="C49" s="11">
        <v>8684814</v>
      </c>
      <c r="D49" s="1" t="s">
        <v>91</v>
      </c>
    </row>
    <row r="50" spans="1:4" x14ac:dyDescent="0.2">
      <c r="A50" s="1" t="s">
        <v>37</v>
      </c>
      <c r="B50" s="11">
        <v>15141552</v>
      </c>
      <c r="C50" s="11">
        <v>18484718</v>
      </c>
      <c r="D50" s="1" t="s">
        <v>92</v>
      </c>
    </row>
    <row r="51" spans="1:4" x14ac:dyDescent="0.2">
      <c r="A51" s="1" t="s">
        <v>38</v>
      </c>
      <c r="B51" s="11">
        <v>29545070</v>
      </c>
      <c r="C51" s="11">
        <v>40546410</v>
      </c>
      <c r="D51" s="1" t="s">
        <v>93</v>
      </c>
    </row>
    <row r="53" spans="1:4" x14ac:dyDescent="0.2">
      <c r="A53" s="8" t="s">
        <v>117</v>
      </c>
      <c r="D53" s="8" t="s">
        <v>116</v>
      </c>
    </row>
    <row r="54" spans="1:4" x14ac:dyDescent="0.2">
      <c r="A54" s="1" t="s">
        <v>39</v>
      </c>
      <c r="B54" s="11">
        <v>11334481</v>
      </c>
      <c r="C54" s="11">
        <v>19331196</v>
      </c>
      <c r="D54" s="1" t="s">
        <v>94</v>
      </c>
    </row>
    <row r="55" spans="1:4" x14ac:dyDescent="0.2">
      <c r="A55" s="1" t="s">
        <v>40</v>
      </c>
      <c r="B55" s="11">
        <v>8878922</v>
      </c>
      <c r="C55" s="11">
        <v>14366326</v>
      </c>
      <c r="D55" s="1" t="s">
        <v>95</v>
      </c>
    </row>
    <row r="56" spans="1:4" x14ac:dyDescent="0.2">
      <c r="A56" s="1" t="s">
        <v>41</v>
      </c>
      <c r="B56" s="11">
        <v>2455559</v>
      </c>
      <c r="C56" s="11">
        <v>4964870</v>
      </c>
      <c r="D56" s="1" t="s">
        <v>96</v>
      </c>
    </row>
    <row r="57" spans="1:4" x14ac:dyDescent="0.2">
      <c r="A57" s="1" t="s">
        <v>42</v>
      </c>
      <c r="B57" s="11">
        <v>3685109</v>
      </c>
      <c r="C57" s="11">
        <v>3237748</v>
      </c>
      <c r="D57" s="1" t="s">
        <v>97</v>
      </c>
    </row>
    <row r="58" spans="1:4" x14ac:dyDescent="0.2">
      <c r="A58" s="1" t="s">
        <v>43</v>
      </c>
      <c r="B58" s="2">
        <v>0</v>
      </c>
      <c r="C58" s="11">
        <v>112087</v>
      </c>
      <c r="D58" s="1" t="s">
        <v>98</v>
      </c>
    </row>
    <row r="59" spans="1:4" x14ac:dyDescent="0.2">
      <c r="A59" s="1" t="s">
        <v>44</v>
      </c>
      <c r="B59" s="11">
        <v>0</v>
      </c>
      <c r="C59" s="2">
        <v>0</v>
      </c>
      <c r="D59" s="1" t="s">
        <v>99</v>
      </c>
    </row>
    <row r="60" spans="1:4" x14ac:dyDescent="0.2">
      <c r="A60" s="1" t="s">
        <v>45</v>
      </c>
      <c r="B60" s="11">
        <v>-1229550</v>
      </c>
      <c r="C60" s="11">
        <v>1615035</v>
      </c>
      <c r="D60" s="1" t="s">
        <v>100</v>
      </c>
    </row>
    <row r="61" spans="1:4" x14ac:dyDescent="0.2">
      <c r="A61" s="1" t="s">
        <v>46</v>
      </c>
      <c r="B61" s="11">
        <v>1000000</v>
      </c>
      <c r="C61" s="11">
        <v>300000</v>
      </c>
      <c r="D61" s="1" t="s">
        <v>101</v>
      </c>
    </row>
    <row r="62" spans="1:4" x14ac:dyDescent="0.2">
      <c r="A62" s="1" t="s">
        <v>47</v>
      </c>
      <c r="B62" s="11">
        <v>369766</v>
      </c>
      <c r="C62" s="11">
        <v>211018</v>
      </c>
      <c r="D62" s="1" t="s">
        <v>102</v>
      </c>
    </row>
    <row r="63" spans="1:4" x14ac:dyDescent="0.2">
      <c r="A63" s="1" t="s">
        <v>48</v>
      </c>
      <c r="B63" s="11">
        <v>0</v>
      </c>
      <c r="C63" s="2">
        <v>0</v>
      </c>
      <c r="D63" s="1" t="s">
        <v>103</v>
      </c>
    </row>
    <row r="64" spans="1:4" x14ac:dyDescent="0.2">
      <c r="A64" s="1" t="s">
        <v>49</v>
      </c>
      <c r="B64" s="11">
        <v>678961</v>
      </c>
      <c r="C64" s="11">
        <v>353397</v>
      </c>
      <c r="D64" s="1" t="s">
        <v>104</v>
      </c>
    </row>
    <row r="65" spans="1:4" x14ac:dyDescent="0.2">
      <c r="A65" s="1" t="s">
        <v>189</v>
      </c>
      <c r="B65" s="11">
        <v>11651</v>
      </c>
      <c r="C65" s="11">
        <v>0</v>
      </c>
      <c r="D65" s="1" t="s">
        <v>188</v>
      </c>
    </row>
    <row r="66" spans="1:4" x14ac:dyDescent="0.2">
      <c r="A66" s="1" t="s">
        <v>50</v>
      </c>
      <c r="B66" s="11">
        <v>-2527094</v>
      </c>
      <c r="C66" s="11">
        <v>1172656</v>
      </c>
      <c r="D66" s="1" t="s">
        <v>105</v>
      </c>
    </row>
    <row r="67" spans="1:4" x14ac:dyDescent="0.2">
      <c r="A67" s="1" t="s">
        <v>51</v>
      </c>
      <c r="B67" s="2">
        <v>0</v>
      </c>
      <c r="C67" s="11">
        <v>336110</v>
      </c>
      <c r="D67" s="1" t="s">
        <v>106</v>
      </c>
    </row>
    <row r="68" spans="1:4" x14ac:dyDescent="0.2">
      <c r="A68" s="1" t="s">
        <v>52</v>
      </c>
      <c r="B68" s="11">
        <v>-2527094</v>
      </c>
      <c r="C68" s="11">
        <v>836546</v>
      </c>
      <c r="D68" s="1" t="s">
        <v>107</v>
      </c>
    </row>
    <row r="69" spans="1:4" x14ac:dyDescent="0.2">
      <c r="A69" s="1" t="s">
        <v>53</v>
      </c>
      <c r="B69" s="11">
        <v>-2527094</v>
      </c>
      <c r="C69" s="11">
        <v>836546</v>
      </c>
      <c r="D69" s="1" t="s">
        <v>108</v>
      </c>
    </row>
    <row r="70" spans="1:4" x14ac:dyDescent="0.2">
      <c r="A70" s="1" t="s">
        <v>176</v>
      </c>
      <c r="B70" s="11">
        <v>-2527094</v>
      </c>
      <c r="C70" s="11">
        <v>836546</v>
      </c>
      <c r="D70" s="1" t="s">
        <v>178</v>
      </c>
    </row>
    <row r="71" spans="1:4" x14ac:dyDescent="0.2">
      <c r="A71" s="1" t="s">
        <v>177</v>
      </c>
      <c r="B71" s="11">
        <v>0</v>
      </c>
      <c r="C71" s="11">
        <v>0</v>
      </c>
      <c r="D71" s="1" t="s">
        <v>179</v>
      </c>
    </row>
    <row r="73" spans="1:4" x14ac:dyDescent="0.2">
      <c r="A73" s="8" t="s">
        <v>118</v>
      </c>
      <c r="D73" s="8" t="s">
        <v>119</v>
      </c>
    </row>
    <row r="74" spans="1:4" x14ac:dyDescent="0.2">
      <c r="A74" s="1" t="s">
        <v>54</v>
      </c>
      <c r="B74" s="11">
        <v>-3335969</v>
      </c>
      <c r="C74" s="11">
        <v>2699867</v>
      </c>
      <c r="D74" s="1" t="s">
        <v>109</v>
      </c>
    </row>
    <row r="75" spans="1:4" x14ac:dyDescent="0.2">
      <c r="A75" s="1" t="s">
        <v>55</v>
      </c>
      <c r="B75" s="11">
        <v>-284444</v>
      </c>
      <c r="C75" s="11">
        <v>-3445683</v>
      </c>
      <c r="D75" s="1" t="s">
        <v>110</v>
      </c>
    </row>
    <row r="76" spans="1:4" x14ac:dyDescent="0.2">
      <c r="A76" s="1" t="s">
        <v>56</v>
      </c>
      <c r="B76" s="11">
        <v>3724602</v>
      </c>
      <c r="C76" s="11">
        <v>875378</v>
      </c>
      <c r="D76" s="1" t="s">
        <v>111</v>
      </c>
    </row>
    <row r="77" spans="1:4" x14ac:dyDescent="0.2">
      <c r="A77" s="1" t="s">
        <v>57</v>
      </c>
      <c r="B77" s="11">
        <v>193203</v>
      </c>
      <c r="C77" s="11">
        <v>174919</v>
      </c>
      <c r="D77" s="1" t="s">
        <v>112</v>
      </c>
    </row>
    <row r="78" spans="1:4" x14ac:dyDescent="0.2">
      <c r="A78" s="1" t="s">
        <v>58</v>
      </c>
      <c r="B78" s="11">
        <v>297392</v>
      </c>
      <c r="C78" s="11">
        <v>304481</v>
      </c>
      <c r="D78" s="1" t="s">
        <v>113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5DA83-0E81-4F5B-8F43-1EF65913505C}">
  <dimension ref="A3:D38"/>
  <sheetViews>
    <sheetView tabSelected="1" workbookViewId="0">
      <selection activeCell="C10" sqref="C10"/>
    </sheetView>
  </sheetViews>
  <sheetFormatPr defaultRowHeight="12.75" x14ac:dyDescent="0.2"/>
  <cols>
    <col min="1" max="1" width="43.7109375" bestFit="1" customWidth="1"/>
    <col min="2" max="3" width="16.7109375" customWidth="1"/>
    <col min="4" max="4" width="35.28515625" customWidth="1"/>
  </cols>
  <sheetData>
    <row r="3" spans="1:4" ht="51" x14ac:dyDescent="0.2">
      <c r="A3" s="12"/>
      <c r="B3" s="29" t="s">
        <v>0</v>
      </c>
      <c r="C3" s="30" t="s">
        <v>1</v>
      </c>
      <c r="D3" s="12"/>
    </row>
    <row r="4" spans="1:4" ht="30" x14ac:dyDescent="0.2">
      <c r="A4" s="13" t="s">
        <v>120</v>
      </c>
      <c r="B4" s="29" t="s">
        <v>2</v>
      </c>
      <c r="C4" s="30" t="s">
        <v>3</v>
      </c>
      <c r="D4" s="13" t="s">
        <v>121</v>
      </c>
    </row>
    <row r="5" spans="1:4" ht="15" x14ac:dyDescent="0.2">
      <c r="A5" s="14"/>
      <c r="B5" s="4">
        <v>131279</v>
      </c>
      <c r="C5" s="3">
        <v>131207</v>
      </c>
      <c r="D5" s="14"/>
    </row>
    <row r="6" spans="1:4" ht="14.25" x14ac:dyDescent="0.2">
      <c r="A6" s="15" t="s">
        <v>122</v>
      </c>
      <c r="B6" s="25">
        <v>1</v>
      </c>
      <c r="C6" s="25">
        <v>1</v>
      </c>
      <c r="D6" s="16" t="s">
        <v>123</v>
      </c>
    </row>
    <row r="7" spans="1:4" ht="14.25" x14ac:dyDescent="0.2">
      <c r="A7" s="15" t="s">
        <v>124</v>
      </c>
      <c r="B7" s="25">
        <v>0.92</v>
      </c>
      <c r="C7" s="25">
        <v>2.0499999999999998</v>
      </c>
      <c r="D7" s="17" t="s">
        <v>125</v>
      </c>
    </row>
    <row r="8" spans="1:4" ht="14.25" x14ac:dyDescent="0.2">
      <c r="A8" s="15" t="s">
        <v>126</v>
      </c>
      <c r="B8" s="18">
        <v>129407.5</v>
      </c>
      <c r="C8" s="18">
        <v>486729.63</v>
      </c>
      <c r="D8" s="17" t="s">
        <v>127</v>
      </c>
    </row>
    <row r="9" spans="1:4" ht="14.25" x14ac:dyDescent="0.2">
      <c r="A9" s="15" t="s">
        <v>128</v>
      </c>
      <c r="B9" s="18">
        <v>128341</v>
      </c>
      <c r="C9" s="18">
        <v>246633</v>
      </c>
      <c r="D9" s="17" t="s">
        <v>129</v>
      </c>
    </row>
    <row r="10" spans="1:4" ht="14.25" x14ac:dyDescent="0.2">
      <c r="A10" s="15" t="s">
        <v>130</v>
      </c>
      <c r="B10" s="18">
        <v>154</v>
      </c>
      <c r="C10" s="18">
        <v>234</v>
      </c>
      <c r="D10" s="17" t="s">
        <v>131</v>
      </c>
    </row>
    <row r="11" spans="1:4" ht="14.25" x14ac:dyDescent="0.2">
      <c r="A11" s="15" t="s">
        <v>132</v>
      </c>
      <c r="B11" s="18">
        <v>20000000</v>
      </c>
      <c r="C11" s="18">
        <v>20000000</v>
      </c>
      <c r="D11" s="17" t="s">
        <v>133</v>
      </c>
    </row>
    <row r="12" spans="1:4" ht="14.25" x14ac:dyDescent="0.2">
      <c r="A12" s="15" t="s">
        <v>134</v>
      </c>
      <c r="B12" s="18">
        <v>18400000</v>
      </c>
      <c r="C12" s="18">
        <v>41000000</v>
      </c>
      <c r="D12" s="17" t="s">
        <v>135</v>
      </c>
    </row>
    <row r="13" spans="1:4" ht="14.25" x14ac:dyDescent="0.2">
      <c r="A13" s="15" t="s">
        <v>136</v>
      </c>
      <c r="B13" s="19">
        <v>45291</v>
      </c>
      <c r="C13" s="19">
        <v>45291</v>
      </c>
      <c r="D13" s="17" t="s">
        <v>137</v>
      </c>
    </row>
    <row r="16" spans="1:4" ht="15" x14ac:dyDescent="0.2">
      <c r="A16" s="20" t="s">
        <v>138</v>
      </c>
      <c r="B16" s="21"/>
      <c r="C16" s="21"/>
      <c r="D16" s="22" t="s">
        <v>139</v>
      </c>
    </row>
    <row r="17" spans="1:4" ht="14.25" x14ac:dyDescent="0.2">
      <c r="A17" s="23" t="s">
        <v>140</v>
      </c>
      <c r="B17" s="24">
        <f>B9*100/B11</f>
        <v>0.64170499999999997</v>
      </c>
      <c r="C17" s="24">
        <f>C9*100/C11</f>
        <v>1.2331650000000001</v>
      </c>
      <c r="D17" s="16" t="s">
        <v>141</v>
      </c>
    </row>
    <row r="18" spans="1:4" ht="14.25" x14ac:dyDescent="0.2">
      <c r="A18" s="15" t="s">
        <v>142</v>
      </c>
      <c r="B18" s="25">
        <f>'Annual Financial Data'!B70/'Financial Ratios'!B11</f>
        <v>-0.12635469999999999</v>
      </c>
      <c r="C18" s="25">
        <f>'Annual Financial Data'!C70/'Financial Ratios'!C11</f>
        <v>4.1827299999999998E-2</v>
      </c>
      <c r="D18" s="17" t="s">
        <v>143</v>
      </c>
    </row>
    <row r="19" spans="1:4" ht="14.25" x14ac:dyDescent="0.2">
      <c r="A19" s="15" t="s">
        <v>144</v>
      </c>
      <c r="B19" s="25">
        <f>'Annual Financial Data'!B36/'Financial Ratios'!B11</f>
        <v>0.72017589999999998</v>
      </c>
      <c r="C19" s="25">
        <f>'Annual Financial Data'!C36/'Financial Ratios'!C11</f>
        <v>1.1030846000000001</v>
      </c>
      <c r="D19" s="17" t="s">
        <v>145</v>
      </c>
    </row>
    <row r="20" spans="1:4" ht="14.25" x14ac:dyDescent="0.2">
      <c r="A20" s="15" t="s">
        <v>146</v>
      </c>
      <c r="B20" s="25">
        <f>B12/'Annual Financial Data'!B70</f>
        <v>-7.281090454094703</v>
      </c>
      <c r="C20" s="25">
        <f>C12/'Annual Financial Data'!C70</f>
        <v>49.011052590054824</v>
      </c>
      <c r="D20" s="17" t="s">
        <v>147</v>
      </c>
    </row>
    <row r="21" spans="1:4" ht="14.25" x14ac:dyDescent="0.2">
      <c r="A21" s="15" t="s">
        <v>148</v>
      </c>
      <c r="B21" s="25">
        <f>B12/'Annual Financial Data'!B36</f>
        <v>1.2774656858137019</v>
      </c>
      <c r="C21" s="25">
        <f>C12/'Annual Financial Data'!C36</f>
        <v>1.858425002035202</v>
      </c>
      <c r="D21" s="17" t="s">
        <v>149</v>
      </c>
    </row>
    <row r="22" spans="1:4" x14ac:dyDescent="0.2">
      <c r="A22" s="26"/>
      <c r="B22" s="27"/>
      <c r="C22" s="27"/>
    </row>
    <row r="23" spans="1:4" ht="14.25" x14ac:dyDescent="0.2">
      <c r="A23" s="15" t="s">
        <v>150</v>
      </c>
      <c r="B23" s="25">
        <f>'Annual Financial Data'!B56*100/'Annual Financial Data'!B54</f>
        <v>21.664503209277953</v>
      </c>
      <c r="C23" s="25">
        <f>'Annual Financial Data'!C56*100/'Annual Financial Data'!C54</f>
        <v>25.68320139116069</v>
      </c>
      <c r="D23" s="17" t="s">
        <v>151</v>
      </c>
    </row>
    <row r="24" spans="1:4" ht="28.5" x14ac:dyDescent="0.2">
      <c r="A24" s="15" t="s">
        <v>152</v>
      </c>
      <c r="B24" s="25">
        <f>('Annual Financial Data'!B66+'Annual Financial Data'!B64)*100/'Annual Financial Data'!B54</f>
        <v>-16.305404720339642</v>
      </c>
      <c r="C24" s="25">
        <f>('Annual Financial Data'!C66+'Annual Financial Data'!C64)*100/'Annual Financial Data'!C54</f>
        <v>7.8942503091893537</v>
      </c>
      <c r="D24" s="17" t="s">
        <v>153</v>
      </c>
    </row>
    <row r="25" spans="1:4" ht="14.25" x14ac:dyDescent="0.2">
      <c r="A25" s="15" t="s">
        <v>154</v>
      </c>
      <c r="B25" s="25">
        <f>'Annual Financial Data'!B69*100/'Annual Financial Data'!B54</f>
        <v>-22.295630474831622</v>
      </c>
      <c r="C25" s="25">
        <f>'Annual Financial Data'!C69*100/'Annual Financial Data'!C54</f>
        <v>4.3274404749711293</v>
      </c>
      <c r="D25" s="17" t="s">
        <v>155</v>
      </c>
    </row>
    <row r="26" spans="1:4" ht="14.25" x14ac:dyDescent="0.2">
      <c r="A26" s="15" t="s">
        <v>156</v>
      </c>
      <c r="B26" s="25">
        <f>'Annual Financial Data'!B69*100/'Annual Financial Data'!B29</f>
        <v>-8.5533525559424977</v>
      </c>
      <c r="C26" s="25">
        <f>'Annual Financial Data'!C69*100/'Annual Financial Data'!C29</f>
        <v>2.0631814259264876</v>
      </c>
      <c r="D26" s="17" t="s">
        <v>157</v>
      </c>
    </row>
    <row r="27" spans="1:4" ht="14.25" x14ac:dyDescent="0.2">
      <c r="A27" s="15" t="s">
        <v>158</v>
      </c>
      <c r="B27" s="25">
        <f>'Annual Financial Data'!B70*100/'Annual Financial Data'!B36</f>
        <v>-17.544977553400496</v>
      </c>
      <c r="C27" s="25">
        <f>'Annual Financial Data'!C70*100/'Annual Financial Data'!C36</f>
        <v>3.7918487847622928</v>
      </c>
      <c r="D27" s="17" t="s">
        <v>159</v>
      </c>
    </row>
    <row r="28" spans="1:4" x14ac:dyDescent="0.2">
      <c r="A28" s="26"/>
      <c r="B28" s="27"/>
      <c r="C28" s="27"/>
    </row>
    <row r="29" spans="1:4" ht="14.25" x14ac:dyDescent="0.2">
      <c r="A29" s="15" t="s">
        <v>160</v>
      </c>
      <c r="B29" s="25">
        <f>'Annual Financial Data'!B50*100/'Annual Financial Data'!B29</f>
        <v>51.248996871559285</v>
      </c>
      <c r="C29" s="25">
        <f>'Annual Financial Data'!C50*100/'Annual Financial Data'!C29</f>
        <v>45.589037352505436</v>
      </c>
      <c r="D29" s="17" t="s">
        <v>161</v>
      </c>
    </row>
    <row r="30" spans="1:4" ht="14.25" x14ac:dyDescent="0.2">
      <c r="A30" s="15" t="s">
        <v>162</v>
      </c>
      <c r="B30" s="25">
        <f>'Annual Financial Data'!B37*100/'Annual Financial Data'!B29</f>
        <v>48.751003128440715</v>
      </c>
      <c r="C30" s="25">
        <f>'Annual Financial Data'!C37*100/'Annual Financial Data'!C29</f>
        <v>54.410962647494564</v>
      </c>
      <c r="D30" s="17" t="s">
        <v>163</v>
      </c>
    </row>
    <row r="31" spans="1:4" ht="14.25" x14ac:dyDescent="0.2">
      <c r="A31" s="15" t="s">
        <v>164</v>
      </c>
      <c r="B31" s="25">
        <f>('Annual Financial Data'!B66+'Annual Financial Data'!B64)/'Annual Financial Data'!B64</f>
        <v>-2.7220017055471524</v>
      </c>
      <c r="C31" s="25">
        <f>('Annual Financial Data'!C66+'Annual Financial Data'!C64)/'Annual Financial Data'!C64</f>
        <v>4.3182398265972832</v>
      </c>
      <c r="D31" s="17" t="s">
        <v>165</v>
      </c>
    </row>
    <row r="32" spans="1:4" x14ac:dyDescent="0.2">
      <c r="A32" s="26"/>
      <c r="B32" s="27"/>
      <c r="C32" s="27"/>
    </row>
    <row r="33" spans="1:4" ht="14.25" x14ac:dyDescent="0.2">
      <c r="A33" s="15" t="s">
        <v>166</v>
      </c>
      <c r="B33" s="25">
        <f>'Annual Financial Data'!B54/'Annual Financial Data'!B29</f>
        <v>0.38363358083091359</v>
      </c>
      <c r="C33" s="25">
        <f>'Annual Financial Data'!C54/'Annual Financial Data'!C29</f>
        <v>0.47676714165323142</v>
      </c>
      <c r="D33" s="17" t="s">
        <v>167</v>
      </c>
    </row>
    <row r="34" spans="1:4" ht="14.25" x14ac:dyDescent="0.2">
      <c r="A34" s="15" t="s">
        <v>168</v>
      </c>
      <c r="B34" s="25">
        <f>'Annual Financial Data'!B54/('Annual Financial Data'!B14+'Annual Financial Data'!B21)</f>
        <v>0.812365856738688</v>
      </c>
      <c r="C34" s="25">
        <f>'Annual Financial Data'!C54/('Annual Financial Data'!C14+'Annual Financial Data'!C21)</f>
        <v>0.67240883823776476</v>
      </c>
      <c r="D34" s="17" t="s">
        <v>169</v>
      </c>
    </row>
    <row r="35" spans="1:4" ht="14.25" x14ac:dyDescent="0.2">
      <c r="A35" s="15" t="s">
        <v>170</v>
      </c>
      <c r="B35" s="25">
        <f>'Annual Financial Data'!B54/'Financial Ratios'!B38</f>
        <v>-3.1333745238213715</v>
      </c>
      <c r="C35" s="25">
        <f>'Annual Financial Data'!C54/'Financial Ratios'!C38</f>
        <v>-19.142072325424802</v>
      </c>
      <c r="D35" s="17" t="s">
        <v>171</v>
      </c>
    </row>
    <row r="36" spans="1:4" x14ac:dyDescent="0.2">
      <c r="A36" s="26"/>
      <c r="B36" s="27"/>
      <c r="C36" s="27"/>
    </row>
    <row r="37" spans="1:4" ht="14.25" x14ac:dyDescent="0.2">
      <c r="A37" s="15" t="s">
        <v>172</v>
      </c>
      <c r="B37" s="25">
        <f>'Annual Financial Data'!B28/'Annual Financial Data'!B49</f>
        <v>0.75854665825808953</v>
      </c>
      <c r="C37" s="25">
        <f>'Annual Financial Data'!C28/'Annual Financial Data'!C49</f>
        <v>0.88371886836033564</v>
      </c>
      <c r="D37" s="17" t="s">
        <v>173</v>
      </c>
    </row>
    <row r="38" spans="1:4" ht="14.25" x14ac:dyDescent="0.2">
      <c r="A38" s="15" t="s">
        <v>174</v>
      </c>
      <c r="B38" s="18">
        <f>'Annual Financial Data'!B28-'Annual Financial Data'!B49</f>
        <v>-3617340</v>
      </c>
      <c r="C38" s="18">
        <f>'Annual Financial Data'!C28-'Annual Financial Data'!C49</f>
        <v>-1009880</v>
      </c>
      <c r="D38" s="17" t="s">
        <v>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2023-07-27T10:45:53Z</dcterms:created>
  <dcterms:modified xsi:type="dcterms:W3CDTF">2024-06-13T13:36:10Z</dcterms:modified>
</cp:coreProperties>
</file>